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'Foaie1'!$A$1:$E$40</definedName>
  </definedNames>
  <calcPr fullCalcOnLoad="1"/>
</workbook>
</file>

<file path=xl/sharedStrings.xml><?xml version="1.0" encoding="utf-8"?>
<sst xmlns="http://schemas.openxmlformats.org/spreadsheetml/2006/main" count="41" uniqueCount="36">
  <si>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</si>
  <si>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</si>
  <si>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</si>
  <si>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</si>
  <si>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</si>
  <si>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</si>
  <si>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</si>
  <si>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</si>
  <si>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</si>
  <si>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</si>
  <si>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</si>
  <si>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</si>
  <si>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</si>
  <si>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</si>
  <si>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SOCIETATE DE TRATAMENT BALNEAR SI RECUPERATE A CAPACITATII DE MUNCA ''TBRCM SA BUCURESTI SUCURSALA BUZIAS</t>
  </si>
  <si>
    <t>FURNIZORI DE SERVICII MEDICALE  DE MEDICINA FIZICA SI DE REABILITARE</t>
  </si>
  <si>
    <t xml:space="preserve">S.C.TRATAMENT BALNEAR BUZIAS S.A </t>
  </si>
  <si>
    <t>SC CABINET MEDICAL DE FIZIOTERAPIE DR BURCHICI ADINA SRL</t>
  </si>
  <si>
    <t>SC FIZIOKINETIC MED SRL</t>
  </si>
  <si>
    <t>SC CENTRUL DE SANATATE SOPHIA SRL</t>
  </si>
  <si>
    <t>SC EXPLOMED SRL</t>
  </si>
  <si>
    <t>SC M-PROFILAXIS SRL</t>
  </si>
  <si>
    <t>SC SOCRATES MEDICAL CENTER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</si>
  <si>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</si>
  <si>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</si>
  <si>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</si>
  <si>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</si>
  <si>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</si>
  <si>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</si>
  <si>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PENTRU FURNIZORII DE SERVICII MEDICALE DE MEDICINA FIZICA SI DE REABILITARE</t>
  </si>
  <si>
    <t>SI FURNIZORII DE SERVICII MEDICALE DE ACUPUNCTURA, DIN UNITATI SANITARE AMBULATORII</t>
  </si>
  <si>
    <t>NR. CRT</t>
  </si>
  <si>
    <t xml:space="preserve"> VAL CONTRACT IANUARIE 2020</t>
  </si>
  <si>
    <t xml:space="preserve"> VAL CONTRACT FEBRUARIE 2020</t>
  </si>
  <si>
    <t>TOTAL VALOARE CONTRACT IANUARIE-FEBRUARIE 2020</t>
  </si>
  <si>
    <t>SITUATIA VALORILOR DE CONTRACT AFERENTE LUNII FEBRUARIE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</si>
</sst>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25">
      <selection activeCell="D41" sqref="D41"/>
    </sheetView>
  </sheetViews>
  <sheetFormatPr defaultColWidth="9.140625" defaultRowHeight="12.75"/>
  <cols>
    <col min="1" max="1" width="7.28125" style="10" customWidth="1"/>
    <col min="2" max="2" width="67.8515625" style="19" customWidth="1"/>
    <col min="3" max="3" width="30.57421875" style="2" customWidth="1"/>
    <col min="4" max="4" width="31.57421875" style="19" customWidth="1"/>
    <col min="5" max="5" width="31.28125" style="2" customWidth="1"/>
    <col min="6" max="16384" width="9.140625" style="2" customWidth="1"/>
  </cols>
  <sheetData>
    <row r="1" spans="1:4" s="21" customFormat="1" ht="15" customHeight="1">
      <c r="A1" s="9"/>
      <c r="B1" s="22"/>
      <c r="D1" s="22"/>
    </row>
    <row r="2" spans="3:4" ht="12.75">
      <c r="C2" s="1" t="s">
        <v>35</v>
      </c>
      <c r="D2" s="2"/>
    </row>
    <row r="3" spans="1:4" ht="12.75">
      <c r="A3" s="14"/>
      <c r="C3" s="1" t="s">
        <v>29</v>
      </c>
      <c r="D3" s="2"/>
    </row>
    <row r="4" spans="1:4" ht="12.75">
      <c r="A4" s="14"/>
      <c r="C4" s="1" t="s">
        <v>30</v>
      </c>
      <c r="D4" s="2"/>
    </row>
    <row r="5" spans="1:4" ht="12.75">
      <c r="A5" s="15"/>
      <c r="B5" s="2"/>
      <c r="D5" s="2"/>
    </row>
    <row r="6" s="21" customFormat="1" ht="12.75">
      <c r="A6" s="9"/>
    </row>
    <row r="7" spans="1:2" ht="12.75">
      <c r="A7" s="9"/>
      <c r="B7" s="1" t="s">
        <v>15</v>
      </c>
    </row>
    <row r="8" spans="1:5" ht="48" customHeight="1">
      <c r="A8" s="27" t="s">
        <v>31</v>
      </c>
      <c r="B8" s="28" t="s">
        <v>0</v>
      </c>
      <c r="C8" s="29" t="s">
        <v>32</v>
      </c>
      <c r="D8" s="29" t="s">
        <v>33</v>
      </c>
      <c r="E8" s="30" t="s">
        <v>34</v>
      </c>
    </row>
    <row r="9" spans="1:5" s="22" customFormat="1" ht="40.5" customHeight="1">
      <c r="A9" s="31">
        <v>1</v>
      </c>
      <c r="B9" s="28" t="s">
        <v>17</v>
      </c>
      <c r="C9" s="32">
        <f>10148.88-0.88</f>
        <v>10148</v>
      </c>
      <c r="D9" s="33">
        <f>9365.73-1.73</f>
        <v>9364</v>
      </c>
      <c r="E9" s="33">
        <f>C9+D9</f>
        <v>19512</v>
      </c>
    </row>
    <row r="10" spans="1:5" s="1" customFormat="1" ht="25.5" customHeight="1">
      <c r="A10" s="31">
        <v>2</v>
      </c>
      <c r="B10" s="28" t="s">
        <v>18</v>
      </c>
      <c r="C10" s="34">
        <f>12113.7-1.7</f>
        <v>12112</v>
      </c>
      <c r="D10" s="33">
        <f>11180.74-0.74</f>
        <v>11180</v>
      </c>
      <c r="E10" s="33">
        <f aca="true" t="shared" si="0" ref="E10:E30">C10+D10</f>
        <v>23292</v>
      </c>
    </row>
    <row r="11" spans="1:5" s="1" customFormat="1" ht="31.5" customHeight="1">
      <c r="A11" s="31">
        <v>3</v>
      </c>
      <c r="B11" s="28" t="s">
        <v>19</v>
      </c>
      <c r="C11" s="34">
        <f>7376.14-0.14</f>
        <v>7376</v>
      </c>
      <c r="D11" s="33">
        <f>6813.59-1.59</f>
        <v>6812</v>
      </c>
      <c r="E11" s="33">
        <f t="shared" si="0"/>
        <v>14188</v>
      </c>
    </row>
    <row r="12" spans="1:5" s="1" customFormat="1" ht="34.5" customHeight="1">
      <c r="A12" s="31">
        <v>4</v>
      </c>
      <c r="B12" s="28" t="s">
        <v>12</v>
      </c>
      <c r="C12" s="34">
        <f>8727.26-1.26</f>
        <v>8726</v>
      </c>
      <c r="D12" s="33">
        <f>8057.46-1.46</f>
        <v>8056</v>
      </c>
      <c r="E12" s="33">
        <f t="shared" si="0"/>
        <v>16782</v>
      </c>
    </row>
    <row r="13" spans="1:5" s="1" customFormat="1" ht="33.75" customHeight="1">
      <c r="A13" s="31">
        <v>5</v>
      </c>
      <c r="B13" s="28" t="s">
        <v>7</v>
      </c>
      <c r="C13" s="34">
        <f>4928.48-0.48</f>
        <v>4928</v>
      </c>
      <c r="D13" s="33">
        <f>4551.11-1.11</f>
        <v>4550</v>
      </c>
      <c r="E13" s="33">
        <f t="shared" si="0"/>
        <v>9478</v>
      </c>
    </row>
    <row r="14" spans="1:5" s="1" customFormat="1" ht="33.75" customHeight="1">
      <c r="A14" s="31">
        <v>6</v>
      </c>
      <c r="B14" s="35" t="s">
        <v>11</v>
      </c>
      <c r="C14" s="36">
        <f>10747.28-1.28</f>
        <v>10746</v>
      </c>
      <c r="D14" s="37">
        <f>10709.47-1.47</f>
        <v>10708</v>
      </c>
      <c r="E14" s="33">
        <f t="shared" si="0"/>
        <v>21454</v>
      </c>
    </row>
    <row r="15" spans="1:5" s="1" customFormat="1" ht="33" customHeight="1">
      <c r="A15" s="31">
        <v>7</v>
      </c>
      <c r="B15" s="28" t="s">
        <v>27</v>
      </c>
      <c r="C15" s="32">
        <f>6711.3-1.3</f>
        <v>6710</v>
      </c>
      <c r="D15" s="33">
        <f>6188.9-0.9</f>
        <v>6188</v>
      </c>
      <c r="E15" s="33">
        <f t="shared" si="0"/>
        <v>12898</v>
      </c>
    </row>
    <row r="16" spans="1:5" s="1" customFormat="1" ht="43.5" customHeight="1">
      <c r="A16" s="31">
        <v>8</v>
      </c>
      <c r="B16" s="28" t="s">
        <v>28</v>
      </c>
      <c r="C16" s="34">
        <f>10698.31-0.31</f>
        <v>10698</v>
      </c>
      <c r="D16" s="33">
        <f>9543.29-1.29</f>
        <v>9542</v>
      </c>
      <c r="E16" s="33">
        <f t="shared" si="0"/>
        <v>20240</v>
      </c>
    </row>
    <row r="17" spans="1:5" s="1" customFormat="1" ht="33" customHeight="1">
      <c r="A17" s="31">
        <v>9</v>
      </c>
      <c r="B17" s="28" t="s">
        <v>1</v>
      </c>
      <c r="C17" s="34">
        <f>5641.61-1.61</f>
        <v>5640</v>
      </c>
      <c r="D17" s="33">
        <f>5206.23-0.23</f>
        <v>5206</v>
      </c>
      <c r="E17" s="33">
        <f t="shared" si="0"/>
        <v>10846</v>
      </c>
    </row>
    <row r="18" spans="1:5" s="1" customFormat="1" ht="27" customHeight="1">
      <c r="A18" s="31">
        <v>10</v>
      </c>
      <c r="B18" s="28" t="s">
        <v>20</v>
      </c>
      <c r="C18" s="34">
        <f>4588.48-0.48</f>
        <v>4588</v>
      </c>
      <c r="D18" s="33">
        <f>4236.63-0.63</f>
        <v>4236</v>
      </c>
      <c r="E18" s="33">
        <f t="shared" si="0"/>
        <v>8824</v>
      </c>
    </row>
    <row r="19" spans="1:5" s="1" customFormat="1" ht="34.5" customHeight="1">
      <c r="A19" s="31">
        <v>11</v>
      </c>
      <c r="B19" s="28" t="s">
        <v>21</v>
      </c>
      <c r="C19" s="34">
        <f>4438.66-0.66</f>
        <v>4438</v>
      </c>
      <c r="D19" s="33">
        <f>4096.85-0.85</f>
        <v>4096</v>
      </c>
      <c r="E19" s="33">
        <f t="shared" si="0"/>
        <v>8534</v>
      </c>
    </row>
    <row r="20" spans="1:5" s="1" customFormat="1" ht="34.5" customHeight="1">
      <c r="A20" s="31">
        <v>12</v>
      </c>
      <c r="B20" s="28" t="s">
        <v>10</v>
      </c>
      <c r="C20" s="34">
        <f>5728.76-0.76</f>
        <v>5728</v>
      </c>
      <c r="D20" s="33">
        <f>5291-1</f>
        <v>5290</v>
      </c>
      <c r="E20" s="33">
        <f t="shared" si="0"/>
        <v>11018</v>
      </c>
    </row>
    <row r="21" spans="1:5" s="1" customFormat="1" ht="34.5" customHeight="1">
      <c r="A21" s="31">
        <v>13</v>
      </c>
      <c r="B21" s="28" t="s">
        <v>13</v>
      </c>
      <c r="C21" s="34">
        <f>5131.11-1.11</f>
        <v>5130</v>
      </c>
      <c r="D21" s="33">
        <f>4737.78-1.78</f>
        <v>4736</v>
      </c>
      <c r="E21" s="33">
        <f t="shared" si="0"/>
        <v>9866</v>
      </c>
    </row>
    <row r="22" spans="1:5" s="1" customFormat="1" ht="34.5" customHeight="1">
      <c r="A22" s="31">
        <v>14</v>
      </c>
      <c r="B22" s="28" t="s">
        <v>9</v>
      </c>
      <c r="C22" s="34">
        <f>5872.12-0.12</f>
        <v>5872</v>
      </c>
      <c r="D22" s="33">
        <f>5415.84-1.84</f>
        <v>5414</v>
      </c>
      <c r="E22" s="33">
        <f t="shared" si="0"/>
        <v>11286</v>
      </c>
    </row>
    <row r="23" spans="1:5" s="1" customFormat="1" ht="35.25" customHeight="1">
      <c r="A23" s="31">
        <v>15</v>
      </c>
      <c r="B23" s="28" t="s">
        <v>25</v>
      </c>
      <c r="C23" s="34">
        <f>23004.77-0.77</f>
        <v>23004</v>
      </c>
      <c r="D23" s="33">
        <f>21644.61-0.61</f>
        <v>21644</v>
      </c>
      <c r="E23" s="33">
        <f t="shared" si="0"/>
        <v>44648</v>
      </c>
    </row>
    <row r="24" spans="1:5" s="20" customFormat="1" ht="34.5" customHeight="1">
      <c r="A24" s="31">
        <v>16</v>
      </c>
      <c r="B24" s="28" t="s">
        <v>16</v>
      </c>
      <c r="C24" s="32">
        <f>8970.96-0.96</f>
        <v>8970</v>
      </c>
      <c r="D24" s="33">
        <f>8279.31-1.31</f>
        <v>8278</v>
      </c>
      <c r="E24" s="33">
        <f t="shared" si="0"/>
        <v>17248</v>
      </c>
    </row>
    <row r="25" spans="1:5" s="1" customFormat="1" ht="38.25" customHeight="1">
      <c r="A25" s="31">
        <v>17</v>
      </c>
      <c r="B25" s="28" t="s">
        <v>2</v>
      </c>
      <c r="C25" s="34">
        <f>4561.11-1.11</f>
        <v>4560</v>
      </c>
      <c r="D25" s="33">
        <f>4210.42-0.42</f>
        <v>4210</v>
      </c>
      <c r="E25" s="33">
        <f t="shared" si="0"/>
        <v>8770</v>
      </c>
    </row>
    <row r="26" spans="1:5" s="1" customFormat="1" ht="34.5" customHeight="1">
      <c r="A26" s="31">
        <v>18</v>
      </c>
      <c r="B26" s="28" t="s">
        <v>22</v>
      </c>
      <c r="C26" s="34">
        <f>23071.64-1.64</f>
        <v>23070</v>
      </c>
      <c r="D26" s="33">
        <f>21318.65-0.65</f>
        <v>21318</v>
      </c>
      <c r="E26" s="33">
        <f t="shared" si="0"/>
        <v>44388</v>
      </c>
    </row>
    <row r="27" spans="1:5" s="1" customFormat="1" ht="34.5" customHeight="1">
      <c r="A27" s="31">
        <v>19</v>
      </c>
      <c r="B27" s="28" t="s">
        <v>23</v>
      </c>
      <c r="C27" s="34">
        <f>9722.62-0.62</f>
        <v>9722</v>
      </c>
      <c r="D27" s="33">
        <f>8970.68-0.68</f>
        <v>8970</v>
      </c>
      <c r="E27" s="33">
        <f t="shared" si="0"/>
        <v>18692</v>
      </c>
    </row>
    <row r="28" spans="1:5" s="1" customFormat="1" ht="34.5" customHeight="1">
      <c r="A28" s="31">
        <v>20</v>
      </c>
      <c r="B28" s="28" t="s">
        <v>24</v>
      </c>
      <c r="C28" s="34">
        <f>4914.08-0.08</f>
        <v>4914</v>
      </c>
      <c r="D28" s="33">
        <f>4533.6-1.6</f>
        <v>4532</v>
      </c>
      <c r="E28" s="33">
        <f t="shared" si="0"/>
        <v>9446</v>
      </c>
    </row>
    <row r="29" spans="1:5" s="1" customFormat="1" ht="28.5" customHeight="1">
      <c r="A29" s="31">
        <v>21</v>
      </c>
      <c r="B29" s="28" t="s">
        <v>8</v>
      </c>
      <c r="C29" s="34">
        <f>7000.49-0.49</f>
        <v>7000</v>
      </c>
      <c r="D29" s="33">
        <f>6458.85-0.85</f>
        <v>6458</v>
      </c>
      <c r="E29" s="33">
        <f t="shared" si="0"/>
        <v>13458</v>
      </c>
    </row>
    <row r="30" spans="1:5" s="20" customFormat="1" ht="42" customHeight="1">
      <c r="A30" s="31">
        <v>22</v>
      </c>
      <c r="B30" s="28" t="s">
        <v>14</v>
      </c>
      <c r="C30" s="32">
        <f>17727.24-1.24</f>
        <v>17726</v>
      </c>
      <c r="D30" s="33">
        <f>16361.23-1.23</f>
        <v>16360</v>
      </c>
      <c r="E30" s="33">
        <f t="shared" si="0"/>
        <v>34086</v>
      </c>
    </row>
    <row r="31" spans="1:5" s="1" customFormat="1" ht="24.75" customHeight="1">
      <c r="A31" s="42" t="s">
        <v>5</v>
      </c>
      <c r="B31" s="42"/>
      <c r="C31" s="38">
        <f>SUM(C9:C30)</f>
        <v>201806</v>
      </c>
      <c r="D31" s="33">
        <f>SUM(D9:D30)</f>
        <v>187148</v>
      </c>
      <c r="E31" s="38">
        <f>SUM(E9:E30)</f>
        <v>388954</v>
      </c>
    </row>
    <row r="32" spans="1:4" s="1" customFormat="1" ht="24.75" customHeight="1">
      <c r="A32" s="6"/>
      <c r="B32" s="3" t="s">
        <v>6</v>
      </c>
      <c r="C32" s="7"/>
      <c r="D32" s="26"/>
    </row>
    <row r="33" spans="1:5" ht="67.5" customHeight="1">
      <c r="A33" s="27" t="s">
        <v>31</v>
      </c>
      <c r="B33" s="28" t="s">
        <v>0</v>
      </c>
      <c r="C33" s="29" t="s">
        <v>32</v>
      </c>
      <c r="D33" s="29" t="s">
        <v>33</v>
      </c>
      <c r="E33" s="30" t="s">
        <v>34</v>
      </c>
    </row>
    <row r="34" spans="1:5" s="1" customFormat="1" ht="31.5" customHeight="1">
      <c r="A34" s="39">
        <v>1</v>
      </c>
      <c r="B34" s="28" t="s">
        <v>3</v>
      </c>
      <c r="C34" s="38">
        <f>23175-7</f>
        <v>23168</v>
      </c>
      <c r="D34" s="33">
        <f>21497.25-12.25</f>
        <v>21485</v>
      </c>
      <c r="E34" s="33">
        <f>C34+D34</f>
        <v>44653</v>
      </c>
    </row>
    <row r="35" spans="1:5" s="21" customFormat="1" ht="37.5" customHeight="1">
      <c r="A35" s="41" t="s">
        <v>4</v>
      </c>
      <c r="B35" s="41"/>
      <c r="C35" s="38">
        <f>SUM(C34:C34)</f>
        <v>23168</v>
      </c>
      <c r="D35" s="33">
        <f>SUM(D34:D34)</f>
        <v>21485</v>
      </c>
      <c r="E35" s="38">
        <f>SUM(E34:E34)</f>
        <v>44653</v>
      </c>
    </row>
    <row r="36" spans="1:5" s="21" customFormat="1" ht="23.25" customHeight="1">
      <c r="A36" s="24"/>
      <c r="B36" s="24"/>
      <c r="C36" s="7"/>
      <c r="D36" s="17"/>
      <c r="E36" s="7"/>
    </row>
    <row r="37" spans="1:5" s="21" customFormat="1" ht="23.25" customHeight="1">
      <c r="A37" s="40" t="s">
        <v>26</v>
      </c>
      <c r="B37" s="40"/>
      <c r="C37" s="5">
        <f>C35+C31</f>
        <v>224974</v>
      </c>
      <c r="D37" s="5">
        <f>D35+D31</f>
        <v>208633</v>
      </c>
      <c r="E37" s="5">
        <f>E35+E31</f>
        <v>433607</v>
      </c>
    </row>
    <row r="38" spans="1:4" s="21" customFormat="1" ht="21" customHeight="1">
      <c r="A38" s="6"/>
      <c r="B38" s="16"/>
      <c r="C38" s="7"/>
      <c r="D38" s="17"/>
    </row>
    <row r="39" spans="1:5" s="21" customFormat="1" ht="15.75" customHeight="1">
      <c r="A39" s="10"/>
      <c r="B39" s="13"/>
      <c r="C39" s="4"/>
      <c r="D39" s="17"/>
      <c r="E39" s="25"/>
    </row>
    <row r="40" spans="1:5" s="21" customFormat="1" ht="16.5" customHeight="1">
      <c r="A40" s="10"/>
      <c r="B40" s="13"/>
      <c r="C40" s="4"/>
      <c r="D40" s="7"/>
      <c r="E40" s="25"/>
    </row>
    <row r="41" spans="1:5" s="21" customFormat="1" ht="16.5" customHeight="1">
      <c r="A41" s="10"/>
      <c r="B41" s="8"/>
      <c r="C41" s="7"/>
      <c r="D41" s="7"/>
      <c r="E41" s="25"/>
    </row>
    <row r="42" spans="1:5" s="21" customFormat="1" ht="16.5" customHeight="1">
      <c r="A42" s="10"/>
      <c r="B42" s="8"/>
      <c r="C42" s="7"/>
      <c r="D42" s="7"/>
      <c r="E42" s="25"/>
    </row>
    <row r="43" spans="1:5" s="21" customFormat="1" ht="16.5" customHeight="1">
      <c r="A43" s="10"/>
      <c r="B43" s="8"/>
      <c r="C43" s="7"/>
      <c r="D43" s="7"/>
      <c r="E43" s="25"/>
    </row>
    <row r="44" spans="1:5" s="21" customFormat="1" ht="16.5" customHeight="1">
      <c r="A44" s="10"/>
      <c r="B44" s="8"/>
      <c r="C44" s="7"/>
      <c r="D44" s="7"/>
      <c r="E44" s="25"/>
    </row>
    <row r="45" spans="1:5" s="21" customFormat="1" ht="16.5" customHeight="1">
      <c r="A45" s="10"/>
      <c r="B45" s="8"/>
      <c r="C45" s="7"/>
      <c r="D45" s="7"/>
      <c r="E45" s="25"/>
    </row>
    <row r="46" spans="1:5" s="21" customFormat="1" ht="16.5" customHeight="1">
      <c r="A46" s="10"/>
      <c r="B46" s="8"/>
      <c r="C46" s="7"/>
      <c r="D46" s="7"/>
      <c r="E46" s="25"/>
    </row>
    <row r="47" spans="1:5" s="21" customFormat="1" ht="16.5" customHeight="1">
      <c r="A47" s="10"/>
      <c r="B47" s="8"/>
      <c r="C47" s="7"/>
      <c r="D47" s="7"/>
      <c r="E47" s="25"/>
    </row>
    <row r="48" spans="1:5" s="21" customFormat="1" ht="16.5" customHeight="1">
      <c r="A48" s="10"/>
      <c r="B48" s="8"/>
      <c r="C48" s="7"/>
      <c r="D48" s="7"/>
      <c r="E48" s="25"/>
    </row>
    <row r="49" spans="1:5" s="21" customFormat="1" ht="16.5" customHeight="1">
      <c r="A49" s="10"/>
      <c r="B49" s="19"/>
      <c r="C49" s="7"/>
      <c r="D49" s="7"/>
      <c r="E49" s="25"/>
    </row>
    <row r="50" spans="3:4" s="21" customFormat="1" ht="16.5" customHeight="1">
      <c r="C50" s="7"/>
      <c r="D50" s="7"/>
    </row>
    <row r="51" spans="3:4" s="21" customFormat="1" ht="18.75" customHeight="1">
      <c r="C51" s="7"/>
      <c r="D51" s="17"/>
    </row>
    <row r="52" spans="2:4" s="21" customFormat="1" ht="19.5" customHeight="1">
      <c r="B52" s="23"/>
      <c r="C52" s="4"/>
      <c r="D52" s="22"/>
    </row>
    <row r="53" spans="1:4" s="21" customFormat="1" ht="15.75">
      <c r="A53" s="10"/>
      <c r="B53" s="2"/>
      <c r="C53" s="4"/>
      <c r="D53" s="22"/>
    </row>
    <row r="54" spans="2:4" ht="12.75">
      <c r="B54" s="2"/>
      <c r="C54" s="12"/>
      <c r="D54" s="18"/>
    </row>
    <row r="55" spans="1:4" s="21" customFormat="1" ht="12.75">
      <c r="A55" s="11"/>
      <c r="C55" s="25"/>
      <c r="D55" s="22"/>
    </row>
    <row r="56" spans="1:4" s="21" customFormat="1" ht="15.75">
      <c r="A56" s="10"/>
      <c r="B56" s="8"/>
      <c r="C56" s="25"/>
      <c r="D56" s="22"/>
    </row>
    <row r="57" spans="2:4" ht="12.75">
      <c r="B57" s="2"/>
      <c r="C57" s="12"/>
      <c r="D57" s="18"/>
    </row>
    <row r="59" ht="12.75">
      <c r="D59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</sheetData>
  <sheetProtection/>
  <mergeCells count="3">
    <mergeCell ref="A37:B37"/>
    <mergeCell ref="A35:B35"/>
    <mergeCell ref="A31:B31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2020-02-03T18:04:09Z</cp:lastPrinted>
  <dcterms:created xsi:type="dcterms:W3CDTF">2008-04-01T13:39:35Z</dcterms:created>
  <dcterms:modified xsi:type="dcterms:W3CDTF">2020-02-03T18:23:46Z</dcterms:modified>
  <cp:category/>
  <cp:version/>
  <cp:contentType/>
  <cp:contentStatus/>
</cp:coreProperties>
</file>